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Joe &amp; Gina\Dropbox\Ass Dean\"/>
    </mc:Choice>
  </mc:AlternateContent>
  <xr:revisionPtr revIDLastSave="0" documentId="8_{4249D795-DCDE-402E-B483-3E63983F09B2}" xr6:coauthVersionLast="45" xr6:coauthVersionMax="45" xr10:uidLastSave="{00000000-0000-0000-0000-000000000000}"/>
  <bookViews>
    <workbookView xWindow="25080" yWindow="45" windowWidth="21840" windowHeight="13140" xr2:uid="{00000000-000D-0000-FFFF-FFFF00000000}"/>
  </bookViews>
  <sheets>
    <sheet name="Calculator" sheetId="1" r:id="rId1"/>
    <sheet name="Explan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1" l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51" i="1"/>
  <c r="D51" i="1" s="1"/>
  <c r="C50" i="1"/>
  <c r="D50" i="1" s="1"/>
  <c r="D49" i="1"/>
  <c r="C38" i="1" l="1"/>
  <c r="D38" i="1" s="1"/>
  <c r="C37" i="1"/>
  <c r="D37" i="1" s="1"/>
  <c r="C11" i="1"/>
  <c r="D11" i="1" s="1"/>
  <c r="B46" i="1"/>
  <c r="C46" i="1" s="1"/>
  <c r="D46" i="1" s="1"/>
  <c r="B43" i="1"/>
  <c r="B45" i="1" s="1"/>
  <c r="C45" i="1" s="1"/>
  <c r="D45" i="1" s="1"/>
  <c r="C40" i="1"/>
  <c r="D40" i="1" s="1"/>
  <c r="C33" i="1"/>
  <c r="D33" i="1" s="1"/>
  <c r="C32" i="1"/>
  <c r="D32" i="1" s="1"/>
  <c r="C31" i="1"/>
  <c r="D31" i="1" s="1"/>
  <c r="C27" i="1"/>
  <c r="D27" i="1" s="1"/>
  <c r="C26" i="1"/>
  <c r="D26" i="1" s="1"/>
  <c r="C25" i="1"/>
  <c r="D25" i="1"/>
  <c r="C24" i="1"/>
  <c r="D24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2" i="1"/>
  <c r="D12" i="1" s="1"/>
  <c r="C8" i="1"/>
  <c r="D8" i="1" s="1"/>
  <c r="C43" i="1" l="1"/>
  <c r="D43" i="1" s="1"/>
  <c r="B44" i="1"/>
  <c r="C44" i="1" s="1"/>
  <c r="D44" i="1" s="1"/>
  <c r="D60" i="1" l="1"/>
  <c r="E37" i="1" s="1"/>
  <c r="E17" i="1" l="1"/>
  <c r="E8" i="1"/>
  <c r="E11" i="1"/>
  <c r="E20" i="1"/>
  <c r="E38" i="1"/>
  <c r="E24" i="1"/>
  <c r="E12" i="1"/>
  <c r="E46" i="1"/>
  <c r="E21" i="1"/>
  <c r="E27" i="1"/>
  <c r="E33" i="1"/>
  <c r="E15" i="1"/>
  <c r="E19" i="1"/>
  <c r="E22" i="1"/>
  <c r="E25" i="1"/>
  <c r="E40" i="1"/>
  <c r="E31" i="1"/>
  <c r="E43" i="1"/>
  <c r="E18" i="1"/>
  <c r="E26" i="1"/>
  <c r="E14" i="1"/>
  <c r="E45" i="1"/>
  <c r="E32" i="1"/>
  <c r="B3" i="1"/>
  <c r="E49" i="1"/>
  <c r="E16" i="1"/>
  <c r="E44" i="1"/>
</calcChain>
</file>

<file path=xl/sharedStrings.xml><?xml version="1.0" encoding="utf-8"?>
<sst xmlns="http://schemas.openxmlformats.org/spreadsheetml/2006/main" count="104" uniqueCount="100">
  <si>
    <t>Only fill in the highlighted cells - See Explanation tab for more information on individual items</t>
  </si>
  <si>
    <t>Course:</t>
  </si>
  <si>
    <t>Total Contact Hours:</t>
  </si>
  <si>
    <t>Number of students:</t>
  </si>
  <si>
    <t>Upper level course? (Y/N)</t>
  </si>
  <si>
    <t>Requirement</t>
  </si>
  <si>
    <t>How Many Items</t>
  </si>
  <si>
    <t>Minutes</t>
  </si>
  <si>
    <t>Carnegie Contact Hours</t>
  </si>
  <si>
    <t>Startup Preparations (see explanation tab)</t>
  </si>
  <si>
    <t>Number of discussion boards</t>
  </si>
  <si>
    <t xml:space="preserve">        # of words required for initial post</t>
  </si>
  <si>
    <t xml:space="preserve">        Initial posts per discussion for one student</t>
  </si>
  <si>
    <t xml:space="preserve">        Reading discussion board posts</t>
  </si>
  <si>
    <t xml:space="preserve">        # of words required for reply</t>
  </si>
  <si>
    <t xml:space="preserve">        Minimum required # of replies per discussion for one student</t>
  </si>
  <si>
    <t>Assignments with instructor feedback</t>
  </si>
  <si>
    <t>Practice Problems</t>
  </si>
  <si>
    <t>Screens of Interactive reading/tutorial</t>
  </si>
  <si>
    <t>Quizzes</t>
  </si>
  <si>
    <t>Weekly lecture notes</t>
  </si>
  <si>
    <t>Links to websites</t>
  </si>
  <si>
    <t>Midterm Exam</t>
  </si>
  <si>
    <t>Final Exam</t>
  </si>
  <si>
    <t>Screens/pages of electronic reading materials</t>
  </si>
  <si>
    <t>Pages of printed reading materials</t>
  </si>
  <si>
    <t>Minutes of video (including video conference)</t>
  </si>
  <si>
    <t>Minutes of audio/podcasts</t>
  </si>
  <si>
    <t>Writing assignments requiring research (Full Process)</t>
  </si>
  <si>
    <t>Combined pages for all writing assignments requiring research</t>
  </si>
  <si>
    <t xml:space="preserve">               Writing Calculation</t>
  </si>
  <si>
    <t xml:space="preserve">               Researching Calculation</t>
  </si>
  <si>
    <t xml:space="preserve">              Writing Preparation Time</t>
  </si>
  <si>
    <t>Writing assignments without research (Full Process)</t>
  </si>
  <si>
    <t>Combined pages for all writing assignments without research</t>
  </si>
  <si>
    <t>Miscellaneous assignments</t>
  </si>
  <si>
    <t>Student preparation time calculations</t>
  </si>
  <si>
    <t xml:space="preserve">             Midterm Exam</t>
  </si>
  <si>
    <t xml:space="preserve">             Final Exam</t>
  </si>
  <si>
    <t xml:space="preserve">             Final Exam (without Midterm)</t>
  </si>
  <si>
    <t xml:space="preserve">             Quiz</t>
  </si>
  <si>
    <t>Clinical Courses Only</t>
  </si>
  <si>
    <t>Clinical Hours</t>
  </si>
  <si>
    <t>OSCE (# to complete)</t>
  </si>
  <si>
    <t>Worksheet Completion (# to complete)</t>
  </si>
  <si>
    <t>Skills Checklist (# to complete)</t>
  </si>
  <si>
    <t>Faculty Site Visit (# to complete)</t>
  </si>
  <si>
    <t>Preceptor Evaluation (# to complete)</t>
  </si>
  <si>
    <t>Activity with Logs (# to complete)</t>
  </si>
  <si>
    <t>Vocabulary Assignment (# to complete)</t>
  </si>
  <si>
    <t>Analysis/Evaluation Assignment (# to complete)</t>
  </si>
  <si>
    <t>Detailed Assessment (# to complete)</t>
  </si>
  <si>
    <t>Laboratory</t>
  </si>
  <si>
    <t>Total Contact Hours</t>
  </si>
  <si>
    <t>Homework Time Factors</t>
  </si>
  <si>
    <t>Quantitative Measurement</t>
  </si>
  <si>
    <t>Software Downloads, &amp; Installations. Computer Preparations. Orientation to Course Management items.</t>
  </si>
  <si>
    <t>10 minutes per preparation item</t>
  </si>
  <si>
    <t>Composition speed for discussion board postings</t>
  </si>
  <si>
    <t>25 words written per minute</t>
  </si>
  <si>
    <t>Time provided for composing discussion board posting</t>
  </si>
  <si>
    <t>20 minutes allotted per discussion board</t>
  </si>
  <si>
    <t>Reading peers’ discussion board postings</t>
  </si>
  <si>
    <t>180 words per minute (assuming they read half the posts in the course)</t>
  </si>
  <si>
    <t>Reading instructor’s feedback</t>
  </si>
  <si>
    <t>10 minutes allotted per graded assignment for the student to review instructor feedback</t>
  </si>
  <si>
    <t>Practice Problems such as Math, Computer Science, Case Studied, Surveys</t>
  </si>
  <si>
    <t>20 minutes per problem</t>
  </si>
  <si>
    <t>Quiz prep</t>
  </si>
  <si>
    <t>60 minutes of preparation time</t>
  </si>
  <si>
    <t>Quiz</t>
  </si>
  <si>
    <t>60 minutes allotted for taking a quiz</t>
  </si>
  <si>
    <t>50 minutes allotted per issuance of weekly lecture notes</t>
  </si>
  <si>
    <t>Links to external websites</t>
  </si>
  <si>
    <t>20 minutes per external URL</t>
  </si>
  <si>
    <t>Midterm exam prep</t>
  </si>
  <si>
    <t>10 hours for studying/preparation</t>
  </si>
  <si>
    <t>Midterm exam</t>
  </si>
  <si>
    <t>10 hours are allotted for taking the examination</t>
  </si>
  <si>
    <t>Final exam prep</t>
  </si>
  <si>
    <t>10 hours for studying/preparation or 20 hours for studying/preparation without midterm</t>
  </si>
  <si>
    <t>Final exam</t>
  </si>
  <si>
    <t xml:space="preserve">3 hours are allotted for taking the examination </t>
  </si>
  <si>
    <t>Reading printed course materials</t>
  </si>
  <si>
    <t>3 minutes per page</t>
  </si>
  <si>
    <t>Reading online course materials (no interaction)</t>
  </si>
  <si>
    <t>2 minutes per screen</t>
  </si>
  <si>
    <t>Reading online course materials (with interaction)</t>
  </si>
  <si>
    <t>4 minutes per screen</t>
  </si>
  <si>
    <t>120 minutes granted per miscellaneous assignment</t>
  </si>
  <si>
    <t>General writing assumption</t>
  </si>
  <si>
    <t>250 words per double-spaced, typed page</t>
  </si>
  <si>
    <t>Composing a formal writing assignment (this accounts for all drafts including final - Full process)</t>
  </si>
  <si>
    <t xml:space="preserve">120 minutes granted for preparation time </t>
  </si>
  <si>
    <t>Composing a formal writing assignment</t>
  </si>
  <si>
    <t>12.5 minutes per page</t>
  </si>
  <si>
    <t>Conducting research for a formal writing assignment</t>
  </si>
  <si>
    <t>120 minutes granted per page of writing</t>
  </si>
  <si>
    <t>Upper level undergraduate courses</t>
  </si>
  <si>
    <t>8 hours granted to students taking this level of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</si>
</sst>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right"/>
    </xf>
    <xf numFmtId="0" fontId="3" fillId="0" borderId="0" xfId="0" applyFont="1" applyAlignment="1">
      <alignment horizontal="left" vertical="top"/>
    </xf>
    <xf numFmtId="0" fontId="3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2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2" fillId="0" borderId="2" xfId="0" applyFont="1" applyBorder="1" applyAlignment="1">
      <alignment horizontal="left" vertical="top"/>
    </xf>
    <xf numFmtId="0" fontId="3" fillId="0" borderId="0" xfId="0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3" fillId="2" borderId="3" xfId="0" applyFont="1" applyFill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right" vertical="top"/>
    </xf>
    <xf numFmtId="2" fontId="2" fillId="0" borderId="4" xfId="0" applyNumberFormat="1" applyFont="1" applyBorder="1" applyAlignment="1">
      <alignment horizontal="right" vertical="top"/>
    </xf>
    <xf numFmtId="10" fontId="3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10" fontId="3" fillId="0" borderId="4" xfId="1" applyNumberFormat="1" applyFont="1" applyBorder="1" applyAlignment="1">
      <alignment horizontal="right"/>
    </xf>
    <xf numFmtId="0" fontId="2" fillId="5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3" fillId="4" borderId="0" xfId="0" applyFont="1" applyFill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tabSelected="1" workbookViewId="0">
      <pane ySplit="7" topLeftCell="A8" activePane="bottomLeft" state="frozen"/>
      <selection pane="bottomLeft" activeCell="B2" sqref="B2"/>
    </sheetView>
  </sheetViews>
  <sheetFormatPr defaultRowHeight="15" x14ac:dyDescent="0.2"/>
  <cols>
    <col min="1" max="1" width="69.33203125" style="8" customWidth="1"/>
    <col min="2" max="2" width="20.83203125" style="8" customWidth="1"/>
    <col min="3" max="3" width="12.33203125" style="3" customWidth="1"/>
    <col min="4" max="4" width="12.5" style="3" customWidth="1"/>
    <col min="5" max="5" width="13.1640625" style="3" customWidth="1"/>
    <col min="6" max="7" width="9.33203125" style="3"/>
    <col min="8" max="10" width="9.1640625" style="3" customWidth="1"/>
    <col min="11" max="16384" width="9.33203125" style="3"/>
  </cols>
  <sheetData>
    <row r="1" spans="1:10" x14ac:dyDescent="0.2">
      <c r="A1" s="31" t="s">
        <v>0</v>
      </c>
      <c r="B1" s="31"/>
      <c r="C1" s="31"/>
      <c r="D1" s="31"/>
      <c r="E1" s="31"/>
    </row>
    <row r="2" spans="1:10" x14ac:dyDescent="0.25">
      <c r="A2" s="1" t="s">
        <v>1</v>
      </c>
      <c r="B2" s="2"/>
      <c r="F2" s="8"/>
      <c r="H2" s="5"/>
      <c r="I2" s="5"/>
      <c r="J2" s="5"/>
    </row>
    <row r="3" spans="1:10" x14ac:dyDescent="0.2">
      <c r="A3" s="1" t="s">
        <v>2</v>
      </c>
      <c r="B3" s="6">
        <f>D60</f>
        <v>0</v>
      </c>
      <c r="F3" s="7"/>
      <c r="H3" s="8"/>
      <c r="I3" s="8"/>
      <c r="J3" s="8"/>
    </row>
    <row r="4" spans="1:10" x14ac:dyDescent="0.25">
      <c r="A4" s="1" t="s">
        <v>3</v>
      </c>
      <c r="B4" s="9"/>
      <c r="F4" s="7"/>
      <c r="H4" s="8"/>
      <c r="I4" s="8"/>
      <c r="J4" s="8"/>
    </row>
    <row r="5" spans="1:10" x14ac:dyDescent="0.25">
      <c r="A5" s="1" t="s">
        <v>4</v>
      </c>
      <c r="B5" s="10"/>
      <c r="F5" s="7"/>
      <c r="H5" s="8"/>
      <c r="I5" s="8"/>
      <c r="J5" s="8"/>
    </row>
    <row r="6" spans="1:10" x14ac:dyDescent="0.2">
      <c r="A6" s="3"/>
      <c r="B6" s="3"/>
      <c r="F6" s="7"/>
      <c r="H6" s="8"/>
      <c r="I6" s="8"/>
      <c r="J6" s="8"/>
    </row>
    <row r="7" spans="1:10" x14ac:dyDescent="0.2">
      <c r="A7" s="11" t="s">
        <v>5</v>
      </c>
      <c r="B7" s="11" t="s">
        <v>6</v>
      </c>
      <c r="C7" s="11" t="s">
        <v>7</v>
      </c>
      <c r="D7" s="30" t="s">
        <v>8</v>
      </c>
      <c r="E7" s="30"/>
      <c r="F7" s="7"/>
      <c r="H7" s="8"/>
      <c r="I7" s="8"/>
      <c r="J7" s="8"/>
    </row>
    <row r="8" spans="1:10" x14ac:dyDescent="0.25">
      <c r="A8" s="3" t="s">
        <v>9</v>
      </c>
      <c r="B8" s="2"/>
      <c r="C8" s="12" t="str">
        <f>IF(B8*10=0, "", B8*10)</f>
        <v/>
      </c>
      <c r="D8" s="12" t="str">
        <f t="shared" ref="D8" si="0">IF(ISERR(C8/50), " ", C8/50)</f>
        <v xml:space="preserve"> </v>
      </c>
      <c r="E8" s="13" t="str">
        <f>IF(ISERR(D8/$D$60), " ", D8/$D$60)</f>
        <v xml:space="preserve"> </v>
      </c>
      <c r="F8" s="7"/>
      <c r="H8" s="8"/>
      <c r="I8" s="8"/>
      <c r="J8" s="8"/>
    </row>
    <row r="9" spans="1:10" x14ac:dyDescent="0.25">
      <c r="A9" s="8" t="s">
        <v>10</v>
      </c>
      <c r="B9" s="2"/>
      <c r="C9" s="12"/>
      <c r="D9" s="12"/>
      <c r="E9" s="12"/>
      <c r="F9" s="7"/>
      <c r="H9" s="8"/>
      <c r="I9" s="8"/>
      <c r="J9" s="8"/>
    </row>
    <row r="10" spans="1:10" x14ac:dyDescent="0.25">
      <c r="A10" s="8" t="s">
        <v>11</v>
      </c>
      <c r="B10" s="14"/>
      <c r="C10" s="12"/>
      <c r="D10" s="12"/>
      <c r="E10" s="12"/>
      <c r="H10" s="8"/>
      <c r="I10" s="8"/>
      <c r="J10" s="8"/>
    </row>
    <row r="11" spans="1:10" x14ac:dyDescent="0.25">
      <c r="A11" s="8" t="s">
        <v>12</v>
      </c>
      <c r="B11" s="14"/>
      <c r="C11" s="12" t="str">
        <f>IF(((B11*B10)/25)+20*B9=0, " ", ((B11*B10)/25)+20*B9)</f>
        <v xml:space="preserve"> </v>
      </c>
      <c r="D11" s="12" t="str">
        <f t="shared" ref="D11:D12" si="1">IF(ISERR(C11/50), " ", C11/50)</f>
        <v xml:space="preserve"> </v>
      </c>
      <c r="E11" s="13" t="str">
        <f>IF(ISERR(D11/$D$60), " ", D11/$D$60)</f>
        <v xml:space="preserve"> </v>
      </c>
      <c r="F11" s="7"/>
      <c r="H11" s="8"/>
      <c r="I11" s="8"/>
      <c r="J11" s="8"/>
    </row>
    <row r="12" spans="1:10" x14ac:dyDescent="0.25">
      <c r="A12" s="8" t="s">
        <v>13</v>
      </c>
      <c r="B12" s="12"/>
      <c r="C12" s="15" t="str">
        <f>IF((((B4*B9*B10)+(B4*B9*B14*B13))/180)/2=0, " ", (((B4*B9*B10)+(B4*B9*B14*B13))/180)/2)</f>
        <v xml:space="preserve"> </v>
      </c>
      <c r="D12" s="15" t="str">
        <f t="shared" si="1"/>
        <v xml:space="preserve"> </v>
      </c>
      <c r="E12" s="13" t="str">
        <f>IF(ISERR(D12/$D$60), " ", D12/$D$60)</f>
        <v xml:space="preserve"> </v>
      </c>
      <c r="H12" s="8"/>
      <c r="I12" s="8"/>
      <c r="J12" s="8"/>
    </row>
    <row r="13" spans="1:10" x14ac:dyDescent="0.25">
      <c r="A13" s="8" t="s">
        <v>14</v>
      </c>
      <c r="B13" s="14"/>
      <c r="C13" s="12"/>
      <c r="D13" s="12"/>
      <c r="E13" s="13"/>
      <c r="F13" s="7"/>
      <c r="H13" s="8"/>
      <c r="I13" s="8"/>
      <c r="J13" s="8"/>
    </row>
    <row r="14" spans="1:10" ht="15" customHeight="1" x14ac:dyDescent="0.25">
      <c r="A14" s="8" t="s">
        <v>15</v>
      </c>
      <c r="B14" s="14"/>
      <c r="C14" s="12" t="str">
        <f>IF(((B9*B14*B13)/25)+(B9*B14*20)=0, " ", ((B9*B14*B13)/25)+(B9*B14*20))</f>
        <v xml:space="preserve"> </v>
      </c>
      <c r="D14" s="12" t="str">
        <f t="shared" ref="D14:D19" si="2">IF(ISERR(C14/50), " ", C14/50)</f>
        <v xml:space="preserve"> </v>
      </c>
      <c r="E14" s="13" t="str">
        <f t="shared" ref="E14:E22" si="3">IF(ISERR(D14/$D$60), " ", D14/$D$60)</f>
        <v xml:space="preserve"> </v>
      </c>
      <c r="F14" s="7"/>
      <c r="H14" s="8"/>
      <c r="I14" s="8"/>
      <c r="J14" s="8"/>
    </row>
    <row r="15" spans="1:10" x14ac:dyDescent="0.25">
      <c r="A15" s="8" t="s">
        <v>16</v>
      </c>
      <c r="B15" s="14"/>
      <c r="C15" s="12" t="str">
        <f>IF(B15*10=0, "", B15*10)</f>
        <v/>
      </c>
      <c r="D15" s="12" t="str">
        <f t="shared" si="2"/>
        <v xml:space="preserve"> </v>
      </c>
      <c r="E15" s="13" t="str">
        <f t="shared" si="3"/>
        <v xml:space="preserve"> </v>
      </c>
      <c r="F15" s="7"/>
      <c r="H15" s="8"/>
      <c r="I15" s="8"/>
      <c r="J15" s="8"/>
    </row>
    <row r="16" spans="1:10" x14ac:dyDescent="0.25">
      <c r="A16" s="8" t="s">
        <v>17</v>
      </c>
      <c r="B16" s="14"/>
      <c r="C16" s="12" t="str">
        <f>IF(B16*20=0, "", B16*20)</f>
        <v/>
      </c>
      <c r="D16" s="12" t="str">
        <f t="shared" si="2"/>
        <v xml:space="preserve"> </v>
      </c>
      <c r="E16" s="13" t="str">
        <f t="shared" si="3"/>
        <v xml:space="preserve"> </v>
      </c>
      <c r="F16" s="7"/>
      <c r="H16" s="8"/>
      <c r="I16" s="8"/>
      <c r="J16" s="8"/>
    </row>
    <row r="17" spans="1:10" x14ac:dyDescent="0.25">
      <c r="A17" s="8" t="s">
        <v>18</v>
      </c>
      <c r="B17" s="14"/>
      <c r="C17" s="12" t="str">
        <f>IF(B17*4=0, "", B17*4)</f>
        <v/>
      </c>
      <c r="D17" s="12" t="str">
        <f t="shared" si="2"/>
        <v xml:space="preserve"> </v>
      </c>
      <c r="E17" s="13" t="str">
        <f t="shared" si="3"/>
        <v xml:space="preserve"> </v>
      </c>
      <c r="F17" s="7"/>
      <c r="H17" s="8"/>
      <c r="I17" s="8"/>
      <c r="J17" s="8"/>
    </row>
    <row r="18" spans="1:10" x14ac:dyDescent="0.25">
      <c r="A18" s="8" t="s">
        <v>19</v>
      </c>
      <c r="B18" s="14"/>
      <c r="C18" s="12" t="str">
        <f>IF(B18*120=0, "", B18*120)</f>
        <v/>
      </c>
      <c r="D18" s="12" t="str">
        <f t="shared" si="2"/>
        <v xml:space="preserve"> </v>
      </c>
      <c r="E18" s="13" t="str">
        <f t="shared" si="3"/>
        <v xml:space="preserve"> </v>
      </c>
    </row>
    <row r="19" spans="1:10" x14ac:dyDescent="0.25">
      <c r="A19" s="8" t="s">
        <v>20</v>
      </c>
      <c r="B19" s="14"/>
      <c r="C19" s="12" t="str">
        <f>IF(B19*50=0, "", B19*50)</f>
        <v/>
      </c>
      <c r="D19" s="12" t="str">
        <f t="shared" si="2"/>
        <v xml:space="preserve"> </v>
      </c>
      <c r="E19" s="13" t="str">
        <f t="shared" si="3"/>
        <v xml:space="preserve"> </v>
      </c>
      <c r="F19" s="7"/>
    </row>
    <row r="20" spans="1:10" x14ac:dyDescent="0.25">
      <c r="A20" s="8" t="s">
        <v>21</v>
      </c>
      <c r="B20" s="14"/>
      <c r="C20" s="12" t="str">
        <f>IF(B20*20=0, "", B20*20)</f>
        <v/>
      </c>
      <c r="D20" s="12" t="str">
        <f>IF(ISERR(C20/50), " ", C20/50)</f>
        <v xml:space="preserve"> </v>
      </c>
      <c r="E20" s="13" t="str">
        <f t="shared" si="3"/>
        <v xml:space="preserve"> </v>
      </c>
      <c r="F20" s="7"/>
    </row>
    <row r="21" spans="1:10" x14ac:dyDescent="0.25">
      <c r="A21" s="8" t="s">
        <v>22</v>
      </c>
      <c r="B21" s="14"/>
      <c r="C21" s="12" t="str">
        <f>IF(B21*180=0, "", B21*180)</f>
        <v/>
      </c>
      <c r="D21" s="12" t="str">
        <f>IF(ISERR(C21/50), " ", C21/50)</f>
        <v xml:space="preserve"> </v>
      </c>
      <c r="E21" s="13" t="str">
        <f t="shared" si="3"/>
        <v xml:space="preserve"> </v>
      </c>
    </row>
    <row r="22" spans="1:10" x14ac:dyDescent="0.25">
      <c r="A22" s="8" t="s">
        <v>23</v>
      </c>
      <c r="B22" s="14"/>
      <c r="C22" s="12" t="str">
        <f>IF(B22*180=0, "", B22*180)</f>
        <v/>
      </c>
      <c r="D22" s="12" t="str">
        <f t="shared" ref="D22" si="4">IF(ISERR(C22/50), " ", C22/50)</f>
        <v xml:space="preserve"> </v>
      </c>
      <c r="E22" s="13" t="str">
        <f t="shared" si="3"/>
        <v xml:space="preserve"> </v>
      </c>
    </row>
    <row r="23" spans="1:10" x14ac:dyDescent="0.25">
      <c r="B23" s="12"/>
      <c r="C23" s="12"/>
      <c r="D23" s="12"/>
      <c r="E23" s="13"/>
    </row>
    <row r="24" spans="1:10" x14ac:dyDescent="0.25">
      <c r="A24" s="8" t="s">
        <v>24</v>
      </c>
      <c r="B24" s="14"/>
      <c r="C24" s="15" t="str">
        <f>IF(B24*3=0, "", B24*3)</f>
        <v/>
      </c>
      <c r="D24" s="15" t="str">
        <f t="shared" ref="D24:D27" si="5">IF(ISERR(C24/50), " ", C24/50)</f>
        <v xml:space="preserve"> </v>
      </c>
      <c r="E24" s="13" t="str">
        <f>IF(ISERR(D24/$D$60), " ", D24/$D$60)</f>
        <v xml:space="preserve"> </v>
      </c>
    </row>
    <row r="25" spans="1:10" x14ac:dyDescent="0.25">
      <c r="A25" s="8" t="s">
        <v>25</v>
      </c>
      <c r="B25" s="14"/>
      <c r="C25" s="15" t="str">
        <f>IF((B25*250)/200=0, "", (B25*250)/200)</f>
        <v/>
      </c>
      <c r="D25" s="12" t="str">
        <f t="shared" si="5"/>
        <v xml:space="preserve"> </v>
      </c>
      <c r="E25" s="13" t="str">
        <f>IF(ISERR(D25/$D$60), " ", D25/$D$60)</f>
        <v xml:space="preserve"> </v>
      </c>
    </row>
    <row r="26" spans="1:10" x14ac:dyDescent="0.25">
      <c r="A26" s="8" t="s">
        <v>26</v>
      </c>
      <c r="B26" s="14"/>
      <c r="C26" s="15" t="str">
        <f>IF(B26=0, "",B26)</f>
        <v/>
      </c>
      <c r="D26" s="12" t="str">
        <f t="shared" si="5"/>
        <v xml:space="preserve"> </v>
      </c>
      <c r="E26" s="13" t="str">
        <f>IF(ISERR(D26/$D$60), " ", D26/$D$60)</f>
        <v xml:space="preserve"> </v>
      </c>
    </row>
    <row r="27" spans="1:10" x14ac:dyDescent="0.25">
      <c r="A27" s="8" t="s">
        <v>27</v>
      </c>
      <c r="B27" s="14"/>
      <c r="C27" s="15" t="str">
        <f>IF(B27=0, "",B27)</f>
        <v/>
      </c>
      <c r="D27" s="12" t="str">
        <f t="shared" si="5"/>
        <v xml:space="preserve"> </v>
      </c>
      <c r="E27" s="13" t="str">
        <f>IF(ISERR(D27/$D$60), " ", D27/$D$60)</f>
        <v xml:space="preserve"> </v>
      </c>
    </row>
    <row r="28" spans="1:10" x14ac:dyDescent="0.25">
      <c r="B28" s="12"/>
      <c r="C28" s="12"/>
      <c r="D28" s="12"/>
      <c r="E28" s="13"/>
    </row>
    <row r="29" spans="1:10" x14ac:dyDescent="0.25">
      <c r="A29" s="8" t="s">
        <v>28</v>
      </c>
      <c r="B29" s="14"/>
      <c r="C29" s="12"/>
      <c r="D29" s="12"/>
      <c r="E29" s="13"/>
    </row>
    <row r="30" spans="1:10" x14ac:dyDescent="0.25">
      <c r="A30" s="8" t="s">
        <v>29</v>
      </c>
      <c r="B30" s="14"/>
      <c r="C30" s="12"/>
      <c r="D30" s="12"/>
      <c r="E30" s="13"/>
    </row>
    <row r="31" spans="1:10" x14ac:dyDescent="0.25">
      <c r="A31" s="8" t="s">
        <v>30</v>
      </c>
      <c r="B31" s="12"/>
      <c r="C31" s="12" t="str">
        <f>IF((B30*250)/20=0, "", (B30*250)/20)</f>
        <v/>
      </c>
      <c r="D31" s="15" t="str">
        <f t="shared" ref="D31:D33" si="6">IF(ISERR(C31/50), " ", C31/50)</f>
        <v xml:space="preserve"> </v>
      </c>
      <c r="E31" s="13" t="str">
        <f>IF(ISERR(D31/$D$60), " ", D31/$D$60)</f>
        <v xml:space="preserve"> </v>
      </c>
    </row>
    <row r="32" spans="1:10" x14ac:dyDescent="0.25">
      <c r="A32" s="8" t="s">
        <v>31</v>
      </c>
      <c r="B32" s="12"/>
      <c r="C32" s="12" t="str">
        <f>IF(B30*120=0, "", B30*120)</f>
        <v/>
      </c>
      <c r="D32" s="15" t="str">
        <f t="shared" si="6"/>
        <v xml:space="preserve"> </v>
      </c>
      <c r="E32" s="13" t="str">
        <f>IF(ISERR(D32/$D$60), " ", D32/$D$60)</f>
        <v xml:space="preserve"> </v>
      </c>
    </row>
    <row r="33" spans="1:5" x14ac:dyDescent="0.25">
      <c r="A33" s="8" t="s">
        <v>32</v>
      </c>
      <c r="B33" s="12"/>
      <c r="C33" s="12" t="str">
        <f>IF(B29*120=0, "", B29*120)</f>
        <v/>
      </c>
      <c r="D33" s="15" t="str">
        <f t="shared" si="6"/>
        <v xml:space="preserve"> </v>
      </c>
      <c r="E33" s="13" t="str">
        <f>IF(ISERR(D33/$D$60), " ", D33/$D$60)</f>
        <v xml:space="preserve"> </v>
      </c>
    </row>
    <row r="34" spans="1:5" x14ac:dyDescent="0.25">
      <c r="B34" s="12"/>
      <c r="C34" s="12"/>
      <c r="D34" s="12"/>
      <c r="E34" s="13"/>
    </row>
    <row r="35" spans="1:5" x14ac:dyDescent="0.25">
      <c r="A35" s="8" t="s">
        <v>33</v>
      </c>
      <c r="B35" s="14"/>
      <c r="C35" s="12"/>
      <c r="D35" s="12"/>
      <c r="E35" s="13"/>
    </row>
    <row r="36" spans="1:5" x14ac:dyDescent="0.25">
      <c r="A36" s="8" t="s">
        <v>34</v>
      </c>
      <c r="B36" s="14"/>
      <c r="C36" s="12"/>
      <c r="D36" s="12"/>
      <c r="E36" s="13"/>
    </row>
    <row r="37" spans="1:5" x14ac:dyDescent="0.25">
      <c r="A37" s="8" t="s">
        <v>30</v>
      </c>
      <c r="B37" s="12"/>
      <c r="C37" s="12" t="str">
        <f>IF((B36*250)/20=0, "", (B36*250)/20)</f>
        <v/>
      </c>
      <c r="D37" s="15" t="str">
        <f t="shared" ref="D37:D38" si="7">IF(ISERR(C37/50), " ", C37/50)</f>
        <v xml:space="preserve"> </v>
      </c>
      <c r="E37" s="13" t="str">
        <f>IF(ISERR(D37/$D$60), " ", D37/$D$60)</f>
        <v xml:space="preserve"> </v>
      </c>
    </row>
    <row r="38" spans="1:5" x14ac:dyDescent="0.25">
      <c r="A38" s="8" t="s">
        <v>32</v>
      </c>
      <c r="B38" s="12"/>
      <c r="C38" s="12" t="str">
        <f>IF(B35*120=0, "", B35*120)</f>
        <v/>
      </c>
      <c r="D38" s="15" t="str">
        <f t="shared" si="7"/>
        <v xml:space="preserve"> </v>
      </c>
      <c r="E38" s="13" t="str">
        <f>IF(ISERR(D38/$D$60), " ", D38/$D$60)</f>
        <v xml:space="preserve"> </v>
      </c>
    </row>
    <row r="39" spans="1:5" x14ac:dyDescent="0.25">
      <c r="B39" s="12"/>
      <c r="C39" s="12"/>
      <c r="D39" s="15"/>
      <c r="E39" s="13"/>
    </row>
    <row r="40" spans="1:5" x14ac:dyDescent="0.25">
      <c r="A40" s="8" t="s">
        <v>35</v>
      </c>
      <c r="B40" s="17"/>
      <c r="C40" s="12" t="str">
        <f>IF(B40*120=0, "", B40*120)</f>
        <v/>
      </c>
      <c r="D40" s="15" t="str">
        <f t="shared" ref="D40" si="8">IF(ISERR(C40/50), " ", C40/50)</f>
        <v xml:space="preserve"> </v>
      </c>
      <c r="E40" s="13" t="str">
        <f t="shared" ref="E40" si="9">IF(ISERR(D40/$D$60), " ", D40/$D$60)</f>
        <v xml:space="preserve"> </v>
      </c>
    </row>
    <row r="41" spans="1:5" x14ac:dyDescent="0.25">
      <c r="B41" s="12"/>
      <c r="C41" s="12"/>
      <c r="D41" s="12"/>
      <c r="E41" s="13"/>
    </row>
    <row r="42" spans="1:5" x14ac:dyDescent="0.25">
      <c r="A42" s="8" t="s">
        <v>36</v>
      </c>
      <c r="B42" s="12"/>
      <c r="C42" s="12"/>
      <c r="D42" s="12"/>
      <c r="E42" s="13"/>
    </row>
    <row r="43" spans="1:5" x14ac:dyDescent="0.25">
      <c r="A43" s="8" t="s">
        <v>37</v>
      </c>
      <c r="B43" s="12" t="str">
        <f>IF(B21=0, "", B21)</f>
        <v/>
      </c>
      <c r="C43" s="12" t="str">
        <f>IF(ISERR(B43*600), "", B43*600)</f>
        <v/>
      </c>
      <c r="D43" s="15" t="str">
        <f t="shared" ref="D43:D46" si="10">IF(ISERR(C43/50), " ", C43/50)</f>
        <v xml:space="preserve"> </v>
      </c>
      <c r="E43" s="13" t="str">
        <f t="shared" ref="E43:E46" si="11">IF(ISERR(D43/$D$60), " ", D43/$D$60)</f>
        <v xml:space="preserve"> </v>
      </c>
    </row>
    <row r="44" spans="1:5" x14ac:dyDescent="0.25">
      <c r="A44" s="8" t="s">
        <v>38</v>
      </c>
      <c r="B44" s="12" t="str">
        <f>IF(B22 = 1, IF(B43=1, 1, ""), "")</f>
        <v/>
      </c>
      <c r="C44" s="12" t="str">
        <f>IF(ISERR(B44*600), "", B44*600)</f>
        <v/>
      </c>
      <c r="D44" s="15" t="str">
        <f t="shared" si="10"/>
        <v xml:space="preserve"> </v>
      </c>
      <c r="E44" s="13" t="str">
        <f t="shared" si="11"/>
        <v xml:space="preserve"> </v>
      </c>
    </row>
    <row r="45" spans="1:5" x14ac:dyDescent="0.25">
      <c r="A45" s="8" t="s">
        <v>39</v>
      </c>
      <c r="B45" s="12" t="str">
        <f>IF(B22 = 1, IF(B43=1, "", 1), "")</f>
        <v/>
      </c>
      <c r="C45" s="12" t="str">
        <f>IF(ISERR(B45*1200), "", B45*1200)</f>
        <v/>
      </c>
      <c r="D45" s="15" t="str">
        <f t="shared" si="10"/>
        <v xml:space="preserve"> </v>
      </c>
      <c r="E45" s="13" t="str">
        <f t="shared" si="11"/>
        <v xml:space="preserve"> </v>
      </c>
    </row>
    <row r="46" spans="1:5" x14ac:dyDescent="0.25">
      <c r="A46" s="18" t="s">
        <v>40</v>
      </c>
      <c r="B46" s="19" t="str">
        <f>IF(B18=0, "", B18)</f>
        <v/>
      </c>
      <c r="C46" s="19" t="str">
        <f>IF(ISERR(B46*60), "", B46*60)</f>
        <v/>
      </c>
      <c r="D46" s="20" t="str">
        <f t="shared" si="10"/>
        <v xml:space="preserve"> </v>
      </c>
      <c r="E46" s="21" t="str">
        <f t="shared" si="11"/>
        <v xml:space="preserve"> </v>
      </c>
    </row>
    <row r="47" spans="1:5" x14ac:dyDescent="0.25">
      <c r="A47" s="18"/>
      <c r="B47" s="19"/>
      <c r="C47" s="19"/>
      <c r="D47" s="20"/>
      <c r="E47" s="21"/>
    </row>
    <row r="48" spans="1:5" x14ac:dyDescent="0.25">
      <c r="A48" s="29" t="s">
        <v>41</v>
      </c>
      <c r="B48" s="26"/>
      <c r="C48" s="26"/>
      <c r="D48" s="27"/>
      <c r="E48" s="28"/>
    </row>
    <row r="49" spans="1:5" x14ac:dyDescent="0.25">
      <c r="A49" s="8" t="s">
        <v>42</v>
      </c>
      <c r="B49" s="17"/>
      <c r="C49" s="15"/>
      <c r="D49" s="12" t="str">
        <f>IF(ISERR(B49*0.625)," ",IF(B49*0.625=0," ",B49*0.625))</f>
        <v xml:space="preserve"> </v>
      </c>
      <c r="E49" s="13" t="str">
        <f>IF(ISERR(D49/$D$60), " ", D49/$D$60)</f>
        <v xml:space="preserve"> </v>
      </c>
    </row>
    <row r="50" spans="1:5" x14ac:dyDescent="0.25">
      <c r="A50" s="18" t="s">
        <v>43</v>
      </c>
      <c r="B50" s="17"/>
      <c r="C50" s="12" t="str">
        <f>IF(B50*120=0, "", B50*120)</f>
        <v/>
      </c>
      <c r="D50" s="15" t="str">
        <f>IF(ISERR(C50/50), " ", C50/60)</f>
        <v xml:space="preserve"> </v>
      </c>
      <c r="E50" s="21"/>
    </row>
    <row r="51" spans="1:5" x14ac:dyDescent="0.25">
      <c r="A51" s="18" t="s">
        <v>44</v>
      </c>
      <c r="B51" s="17"/>
      <c r="C51" s="12" t="str">
        <f>IF(B51*60=0, "", B51*60)</f>
        <v/>
      </c>
      <c r="D51" s="15" t="str">
        <f t="shared" ref="D51:D59" si="12">IF(ISERR(C51/50), " ", C51/60)</f>
        <v xml:space="preserve"> </v>
      </c>
      <c r="E51" s="21"/>
    </row>
    <row r="52" spans="1:5" x14ac:dyDescent="0.25">
      <c r="A52" s="18" t="s">
        <v>45</v>
      </c>
      <c r="B52" s="17"/>
      <c r="C52" s="12" t="str">
        <f t="shared" ref="C52:C59" si="13">IF(B52*60=0, "", B52*60)</f>
        <v/>
      </c>
      <c r="D52" s="15" t="str">
        <f t="shared" si="12"/>
        <v xml:space="preserve"> </v>
      </c>
      <c r="E52" s="21"/>
    </row>
    <row r="53" spans="1:5" x14ac:dyDescent="0.25">
      <c r="A53" s="18" t="s">
        <v>46</v>
      </c>
      <c r="B53" s="17"/>
      <c r="C53" s="12" t="str">
        <f t="shared" si="13"/>
        <v/>
      </c>
      <c r="D53" s="15" t="str">
        <f t="shared" si="12"/>
        <v xml:space="preserve"> </v>
      </c>
      <c r="E53" s="21"/>
    </row>
    <row r="54" spans="1:5" x14ac:dyDescent="0.25">
      <c r="A54" s="18" t="s">
        <v>47</v>
      </c>
      <c r="B54" s="17"/>
      <c r="C54" s="12" t="str">
        <f t="shared" si="13"/>
        <v/>
      </c>
      <c r="D54" s="15" t="str">
        <f t="shared" si="12"/>
        <v xml:space="preserve"> </v>
      </c>
      <c r="E54" s="21"/>
    </row>
    <row r="55" spans="1:5" x14ac:dyDescent="0.25">
      <c r="A55" s="18" t="s">
        <v>48</v>
      </c>
      <c r="B55" s="17"/>
      <c r="C55" s="12" t="str">
        <f t="shared" si="13"/>
        <v/>
      </c>
      <c r="D55" s="15" t="str">
        <f t="shared" si="12"/>
        <v xml:space="preserve"> </v>
      </c>
      <c r="E55" s="21"/>
    </row>
    <row r="56" spans="1:5" x14ac:dyDescent="0.25">
      <c r="A56" s="18" t="s">
        <v>49</v>
      </c>
      <c r="B56" s="17"/>
      <c r="C56" s="12" t="str">
        <f t="shared" si="13"/>
        <v/>
      </c>
      <c r="D56" s="15" t="str">
        <f t="shared" si="12"/>
        <v xml:space="preserve"> </v>
      </c>
      <c r="E56" s="21"/>
    </row>
    <row r="57" spans="1:5" x14ac:dyDescent="0.25">
      <c r="A57" s="18" t="s">
        <v>50</v>
      </c>
      <c r="B57" s="17"/>
      <c r="C57" s="12" t="str">
        <f t="shared" si="13"/>
        <v/>
      </c>
      <c r="D57" s="15" t="str">
        <f t="shared" si="12"/>
        <v xml:space="preserve"> </v>
      </c>
      <c r="E57" s="21"/>
    </row>
    <row r="58" spans="1:5" x14ac:dyDescent="0.25">
      <c r="A58" s="18" t="s">
        <v>51</v>
      </c>
      <c r="B58" s="17"/>
      <c r="C58" s="12" t="str">
        <f t="shared" si="13"/>
        <v/>
      </c>
      <c r="D58" s="15" t="str">
        <f t="shared" si="12"/>
        <v xml:space="preserve"> </v>
      </c>
      <c r="E58" s="21"/>
    </row>
    <row r="59" spans="1:5" x14ac:dyDescent="0.25">
      <c r="A59" s="18" t="s">
        <v>52</v>
      </c>
      <c r="B59" s="17"/>
      <c r="C59" s="12" t="str">
        <f t="shared" si="13"/>
        <v/>
      </c>
      <c r="D59" s="15" t="str">
        <f t="shared" si="12"/>
        <v xml:space="preserve"> </v>
      </c>
      <c r="E59" s="21"/>
    </row>
    <row r="60" spans="1:5" x14ac:dyDescent="0.2">
      <c r="A60" s="22" t="s">
        <v>53</v>
      </c>
      <c r="B60" s="23"/>
      <c r="C60" s="23"/>
      <c r="D60" s="24">
        <f>SUM(D8:D59)+(IF(B5="Y", 8, 0))</f>
        <v>0</v>
      </c>
      <c r="E60" s="25"/>
    </row>
    <row r="61" spans="1:5" x14ac:dyDescent="0.2">
      <c r="B61" s="3"/>
    </row>
    <row r="62" spans="1:5" x14ac:dyDescent="0.2">
      <c r="B62" s="3"/>
    </row>
    <row r="63" spans="1:5" x14ac:dyDescent="0.2">
      <c r="A63" s="3"/>
      <c r="B63" s="3"/>
    </row>
    <row r="64" spans="1:5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  <row r="68" spans="1:2" x14ac:dyDescent="0.2">
      <c r="A68" s="3"/>
      <c r="B68" s="3"/>
    </row>
    <row r="69" spans="1:2" x14ac:dyDescent="0.2">
      <c r="A69" s="3"/>
      <c r="B69" s="3"/>
    </row>
    <row r="70" spans="1:2" x14ac:dyDescent="0.2">
      <c r="A70" s="3"/>
      <c r="B70" s="3"/>
    </row>
    <row r="71" spans="1:2" x14ac:dyDescent="0.2">
      <c r="A71" s="3"/>
      <c r="B71" s="3"/>
    </row>
    <row r="72" spans="1:2" x14ac:dyDescent="0.2">
      <c r="A72" s="3"/>
      <c r="B72" s="3"/>
    </row>
    <row r="73" spans="1:2" x14ac:dyDescent="0.2">
      <c r="A73" s="3"/>
      <c r="B73" s="3"/>
    </row>
    <row r="74" spans="1:2" x14ac:dyDescent="0.2">
      <c r="A74" s="3"/>
      <c r="B74" s="3"/>
    </row>
    <row r="75" spans="1:2" x14ac:dyDescent="0.2">
      <c r="A75" s="3"/>
      <c r="B75" s="3"/>
    </row>
    <row r="76" spans="1:2" x14ac:dyDescent="0.2">
      <c r="A76" s="3"/>
      <c r="B76" s="3"/>
    </row>
    <row r="77" spans="1:2" x14ac:dyDescent="0.2">
      <c r="A77" s="3"/>
      <c r="B77" s="3"/>
    </row>
    <row r="78" spans="1:2" x14ac:dyDescent="0.2">
      <c r="A78" s="3"/>
      <c r="B78" s="3"/>
    </row>
  </sheetData>
  <mergeCells count="2">
    <mergeCell ref="D7:E7"/>
    <mergeCell ref="A1:E1"/>
  </mergeCells>
  <dataValidations count="1">
    <dataValidation type="custom" allowBlank="1" showInputMessage="1" showErrorMessage="1" promptTitle="Y or N" prompt="You must enter Y or N in this cell." sqref="B5" xr:uid="{00000000-0002-0000-0000-000000000000}">
      <formula1>(OR(B5="Y", B5="N"))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workbookViewId="0">
      <pane ySplit="1" topLeftCell="A2" activePane="bottomLeft" state="frozen"/>
      <selection pane="bottomLeft" activeCell="A25" sqref="A25"/>
    </sheetView>
  </sheetViews>
  <sheetFormatPr defaultColWidth="65" defaultRowHeight="12.75" x14ac:dyDescent="0.2"/>
  <sheetData>
    <row r="1" spans="1:2" ht="15" x14ac:dyDescent="0.2">
      <c r="A1" s="4" t="s">
        <v>54</v>
      </c>
      <c r="B1" s="4" t="s">
        <v>55</v>
      </c>
    </row>
    <row r="2" spans="1:2" ht="30" x14ac:dyDescent="0.2">
      <c r="A2" s="8" t="s">
        <v>56</v>
      </c>
      <c r="B2" s="8" t="s">
        <v>57</v>
      </c>
    </row>
    <row r="3" spans="1:2" ht="15" x14ac:dyDescent="0.2">
      <c r="A3" s="8" t="s">
        <v>58</v>
      </c>
      <c r="B3" s="16" t="s">
        <v>59</v>
      </c>
    </row>
    <row r="4" spans="1:2" ht="15" x14ac:dyDescent="0.2">
      <c r="A4" s="8" t="s">
        <v>60</v>
      </c>
      <c r="B4" s="16" t="s">
        <v>61</v>
      </c>
    </row>
    <row r="5" spans="1:2" ht="30" x14ac:dyDescent="0.2">
      <c r="A5" s="8" t="s">
        <v>62</v>
      </c>
      <c r="B5" s="16" t="s">
        <v>63</v>
      </c>
    </row>
    <row r="6" spans="1:2" ht="30" x14ac:dyDescent="0.2">
      <c r="A6" s="8" t="s">
        <v>64</v>
      </c>
      <c r="B6" s="16" t="s">
        <v>65</v>
      </c>
    </row>
    <row r="7" spans="1:2" ht="30" x14ac:dyDescent="0.2">
      <c r="A7" s="8" t="s">
        <v>66</v>
      </c>
      <c r="B7" s="16" t="s">
        <v>67</v>
      </c>
    </row>
    <row r="8" spans="1:2" ht="15" x14ac:dyDescent="0.2">
      <c r="A8" s="8" t="s">
        <v>68</v>
      </c>
      <c r="B8" s="16" t="s">
        <v>69</v>
      </c>
    </row>
    <row r="9" spans="1:2" ht="15" x14ac:dyDescent="0.2">
      <c r="A9" s="8" t="s">
        <v>70</v>
      </c>
      <c r="B9" s="16" t="s">
        <v>71</v>
      </c>
    </row>
    <row r="10" spans="1:2" ht="15" x14ac:dyDescent="0.2">
      <c r="A10" s="8" t="s">
        <v>20</v>
      </c>
      <c r="B10" s="16" t="s">
        <v>72</v>
      </c>
    </row>
    <row r="11" spans="1:2" ht="15" x14ac:dyDescent="0.2">
      <c r="A11" s="8" t="s">
        <v>73</v>
      </c>
      <c r="B11" s="16" t="s">
        <v>74</v>
      </c>
    </row>
    <row r="12" spans="1:2" ht="15" x14ac:dyDescent="0.2">
      <c r="A12" s="8" t="s">
        <v>75</v>
      </c>
      <c r="B12" s="8" t="s">
        <v>76</v>
      </c>
    </row>
    <row r="13" spans="1:2" ht="15" x14ac:dyDescent="0.2">
      <c r="A13" s="8" t="s">
        <v>77</v>
      </c>
      <c r="B13" s="16" t="s">
        <v>78</v>
      </c>
    </row>
    <row r="14" spans="1:2" ht="30" x14ac:dyDescent="0.2">
      <c r="A14" s="8" t="s">
        <v>79</v>
      </c>
      <c r="B14" s="8" t="s">
        <v>80</v>
      </c>
    </row>
    <row r="15" spans="1:2" ht="15" x14ac:dyDescent="0.2">
      <c r="A15" s="8" t="s">
        <v>81</v>
      </c>
      <c r="B15" s="16" t="s">
        <v>82</v>
      </c>
    </row>
    <row r="16" spans="1:2" ht="15" x14ac:dyDescent="0.2">
      <c r="A16" s="8" t="s">
        <v>83</v>
      </c>
      <c r="B16" s="16" t="s">
        <v>84</v>
      </c>
    </row>
    <row r="17" spans="1:2" ht="15" x14ac:dyDescent="0.2">
      <c r="A17" s="8" t="s">
        <v>85</v>
      </c>
      <c r="B17" s="16" t="s">
        <v>86</v>
      </c>
    </row>
    <row r="18" spans="1:2" ht="15" x14ac:dyDescent="0.2">
      <c r="A18" s="8" t="s">
        <v>87</v>
      </c>
      <c r="B18" s="16" t="s">
        <v>88</v>
      </c>
    </row>
    <row r="19" spans="1:2" ht="15" x14ac:dyDescent="0.2">
      <c r="A19" s="8" t="s">
        <v>35</v>
      </c>
      <c r="B19" s="16" t="s">
        <v>89</v>
      </c>
    </row>
    <row r="20" spans="1:2" ht="15" x14ac:dyDescent="0.2">
      <c r="A20" s="8" t="s">
        <v>90</v>
      </c>
      <c r="B20" s="16" t="s">
        <v>91</v>
      </c>
    </row>
    <row r="21" spans="1:2" ht="30" x14ac:dyDescent="0.2">
      <c r="A21" s="8" t="s">
        <v>92</v>
      </c>
      <c r="B21" s="8" t="s">
        <v>93</v>
      </c>
    </row>
    <row r="22" spans="1:2" ht="15" x14ac:dyDescent="0.2">
      <c r="A22" s="8" t="s">
        <v>94</v>
      </c>
      <c r="B22" s="16" t="s">
        <v>95</v>
      </c>
    </row>
    <row r="23" spans="1:2" ht="15" x14ac:dyDescent="0.2">
      <c r="A23" s="8" t="s">
        <v>96</v>
      </c>
      <c r="B23" s="16" t="s">
        <v>97</v>
      </c>
    </row>
    <row r="24" spans="1:2" ht="15" x14ac:dyDescent="0.2">
      <c r="A24" s="8" t="s">
        <v>98</v>
      </c>
      <c r="B24" s="16" t="s">
        <v>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73BE818523A74CB5A43AE55B7A2843" ma:contentTypeVersion="13" ma:contentTypeDescription="Create a new document." ma:contentTypeScope="" ma:versionID="cd7b0a66da4e19ff0490fa0d0c73bfd7">
  <xsd:schema xmlns:xsd="http://www.w3.org/2001/XMLSchema" xmlns:xs="http://www.w3.org/2001/XMLSchema" xmlns:p="http://schemas.microsoft.com/office/2006/metadata/properties" xmlns:ns2="c55a2d47-45ea-4a1a-bc02-40bc39471ea3" xmlns:ns3="106e2735-1b79-443c-bc89-50feb8ef5b86" targetNamespace="http://schemas.microsoft.com/office/2006/metadata/properties" ma:root="true" ma:fieldsID="535173530553e5c90e5bc330cf3fce07" ns2:_="" ns3:_="">
    <xsd:import namespace="c55a2d47-45ea-4a1a-bc02-40bc39471ea3"/>
    <xsd:import namespace="106e2735-1b79-443c-bc89-50feb8ef5b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a2d47-45ea-4a1a-bc02-40bc39471e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e2735-1b79-443c-bc89-50feb8ef5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3D56E2-1EB6-4D36-A836-A6DE584864D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EECD4B-5033-4565-84D1-E601F42586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B99033-D792-44F3-A66E-A2DD92A0E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a2d47-45ea-4a1a-bc02-40bc39471ea3"/>
    <ds:schemaRef ds:uri="106e2735-1b79-443c-bc89-50feb8ef5b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Explanation</vt:lpstr>
    </vt:vector>
  </TitlesOfParts>
  <Manager/>
  <Company>Washburn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Taylor-Owens</dc:creator>
  <cp:keywords/>
  <dc:description/>
  <cp:lastModifiedBy>Joe &amp; Gina</cp:lastModifiedBy>
  <cp:revision/>
  <dcterms:created xsi:type="dcterms:W3CDTF">2017-12-13T18:28:43Z</dcterms:created>
  <dcterms:modified xsi:type="dcterms:W3CDTF">2020-09-16T15:42:00Z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0x0101006673BE818523A74CB5A43AE55B7A2843</vt:lpwstr>
  </property>
</Properties>
</file>